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社保资金分配" sheetId="4" r:id="rId1"/>
    <sheet name="Sheet1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<sst xmlns="http://schemas.openxmlformats.org/spreadsheetml/2006/main" count="40" uniqueCount="32">
  <si>
    <t>拨付2024年社区民生志愿者资金测算表</t>
  </si>
  <si>
    <t>单位：人.万元   时间：2024年8月11日</t>
  </si>
  <si>
    <t xml:space="preserve">      年度
地区</t>
  </si>
  <si>
    <t>2022年招募民生（7个月）</t>
  </si>
  <si>
    <t>2023年招募民生(12个月)</t>
  </si>
  <si>
    <t>2024年招募民生(5个月)</t>
  </si>
  <si>
    <t>资金小计
（万元）</t>
  </si>
  <si>
    <t>自治区、盟市、旗县1：1:1承担资金</t>
  </si>
  <si>
    <t>备注</t>
  </si>
  <si>
    <t>市级配套资金</t>
  </si>
  <si>
    <t>人数</t>
  </si>
  <si>
    <t>生活补贴</t>
  </si>
  <si>
    <t>社保补贴</t>
  </si>
  <si>
    <t>安家费</t>
  </si>
  <si>
    <t>生活补助</t>
  </si>
  <si>
    <t>社保补助</t>
  </si>
  <si>
    <t>合计</t>
  </si>
  <si>
    <t>集宁区</t>
  </si>
  <si>
    <t xml:space="preserve">22年招募放弃：3.28，4.1，3.25,3.26，3.22,3.25,3.25，3.22,3.25,,6.13，5.30                                    23年招募放弃：3.27,3.25,3.25,3.22，3.27，4.25                              </t>
  </si>
  <si>
    <t>丰镇市</t>
  </si>
  <si>
    <t>察右前旗</t>
  </si>
  <si>
    <t>22年招募放弃：6.7。23年招募放弃：3.22,3.25，</t>
  </si>
  <si>
    <t>察右中旗</t>
  </si>
  <si>
    <t>察右后旗</t>
  </si>
  <si>
    <t>四子王旗</t>
  </si>
  <si>
    <t>卓资县</t>
  </si>
  <si>
    <t>凉城县</t>
  </si>
  <si>
    <t>2023招募放弃：6.7,2022招募放弃：3.22，3.25,6.7,</t>
  </si>
  <si>
    <t>兴和县</t>
  </si>
  <si>
    <t>商都县</t>
  </si>
  <si>
    <t>化德县</t>
  </si>
  <si>
    <t xml:space="preserve">注：此款为2022、2023、2024年度民生志愿者2024年生活补助、社保补助，2024年度预招募的民生志愿者安家费。
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</si>
</sst>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/>
      <bottom/>
      <diagonal style="thin">
        <color auto="1"/>
      </diagonal>
    </border>
    <border>
      <left style="thin">
        <color auto="1"/>
      </left>
      <right/>
      <top/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9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1" applyNumberFormat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176" fontId="0" fillId="3" borderId="4" xfId="0" applyNumberForma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177" fontId="0" fillId="3" borderId="4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7" fontId="0" fillId="2" borderId="4" xfId="0" applyNumberForma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top" wrapText="1"/>
    </xf>
    <xf numFmtId="0" fontId="0" fillId="2" borderId="0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176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Font="1" applyBorder="1">
      <alignment vertical="center"/>
    </xf>
    <xf numFmtId="0" fontId="0" fillId="0" borderId="4" xfId="0" applyFont="1" applyBorder="1" applyAlignment="1">
      <alignment horizontal="center" vertical="center"/>
    </xf>
    <xf numFmtId="176" fontId="0" fillId="0" borderId="4" xfId="0" applyNumberFormat="1" applyBorder="1">
      <alignment vertical="center"/>
    </xf>
    <xf numFmtId="176" fontId="0" fillId="0" borderId="4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8"/>
  <sheetViews>
    <sheetView tabSelected="1" topLeftCell="I1" workbookViewId="0">
      <selection activeCell="V5" sqref="V5"/>
    </sheetView>
  </sheetViews>
  <sheetFormatPr defaultColWidth="9" defaultRowHeight="13.5"/>
  <cols>
    <col min="1" max="1" width="11.625" customWidth="1"/>
    <col min="2" max="2" width="8" customWidth="1"/>
    <col min="3" max="3" width="9.625" customWidth="1"/>
    <col min="4" max="4" width="9.75" customWidth="1"/>
    <col min="5" max="5" width="9" customWidth="1"/>
    <col min="6" max="11" width="9.625" customWidth="1"/>
    <col min="12" max="12" width="9.125" customWidth="1"/>
    <col min="13" max="13" width="8.75" customWidth="1"/>
    <col min="14" max="14" width="9.25" customWidth="1"/>
    <col min="15" max="15" width="9.125" customWidth="1"/>
    <col min="16" max="16" width="55.5" customWidth="1"/>
    <col min="20" max="20" width="9.375"/>
  </cols>
  <sheetData>
    <row r="1" ht="27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="1" customFormat="1" ht="48" customHeight="1" spans="1:20">
      <c r="A3" s="5" t="s">
        <v>2</v>
      </c>
      <c r="B3" s="6" t="s">
        <v>3</v>
      </c>
      <c r="C3" s="7"/>
      <c r="D3" s="7"/>
      <c r="E3" s="8" t="s">
        <v>4</v>
      </c>
      <c r="F3" s="8"/>
      <c r="G3" s="8"/>
      <c r="H3" s="6" t="s">
        <v>5</v>
      </c>
      <c r="I3" s="7"/>
      <c r="J3" s="7"/>
      <c r="K3" s="23"/>
      <c r="L3" s="24" t="s">
        <v>6</v>
      </c>
      <c r="M3" s="6" t="s">
        <v>7</v>
      </c>
      <c r="N3" s="7"/>
      <c r="O3" s="23"/>
      <c r="P3" s="13" t="s">
        <v>8</v>
      </c>
      <c r="Q3" s="36" t="s">
        <v>9</v>
      </c>
      <c r="R3" s="37"/>
      <c r="S3" s="37"/>
      <c r="T3" s="38"/>
    </row>
    <row r="4" s="2" customFormat="1" ht="20.25" customHeight="1" spans="1:20">
      <c r="A4" s="9"/>
      <c r="B4" s="10"/>
      <c r="C4" s="11"/>
      <c r="D4" s="11"/>
      <c r="E4" s="8"/>
      <c r="F4" s="8"/>
      <c r="G4" s="8"/>
      <c r="H4" s="10"/>
      <c r="I4" s="25"/>
      <c r="J4" s="25"/>
      <c r="K4" s="26"/>
      <c r="L4" s="27"/>
      <c r="M4" s="10"/>
      <c r="N4" s="11"/>
      <c r="O4" s="26"/>
      <c r="P4" s="13"/>
      <c r="Q4" s="39"/>
      <c r="R4" s="40"/>
      <c r="S4" s="40"/>
      <c r="T4" s="41"/>
    </row>
    <row r="5" ht="44.25" customHeight="1" spans="1:20">
      <c r="A5" s="12"/>
      <c r="B5" s="8" t="s">
        <v>10</v>
      </c>
      <c r="C5" s="8" t="s">
        <v>11</v>
      </c>
      <c r="D5" s="8" t="s">
        <v>12</v>
      </c>
      <c r="E5" s="13" t="s">
        <v>10</v>
      </c>
      <c r="F5" s="13" t="s">
        <v>11</v>
      </c>
      <c r="G5" s="8" t="s">
        <v>12</v>
      </c>
      <c r="H5" s="13" t="s">
        <v>10</v>
      </c>
      <c r="I5" s="13" t="s">
        <v>11</v>
      </c>
      <c r="J5" s="8" t="s">
        <v>12</v>
      </c>
      <c r="K5" s="8" t="s">
        <v>13</v>
      </c>
      <c r="L5" s="28"/>
      <c r="M5" s="29"/>
      <c r="N5" s="30"/>
      <c r="O5" s="31"/>
      <c r="P5" s="13"/>
      <c r="Q5" s="42" t="s">
        <v>14</v>
      </c>
      <c r="R5" s="43" t="s">
        <v>15</v>
      </c>
      <c r="S5" s="43" t="s">
        <v>13</v>
      </c>
      <c r="T5" s="43" t="s">
        <v>16</v>
      </c>
    </row>
    <row r="6" ht="83" customHeight="1" spans="1:20">
      <c r="A6" s="13" t="s">
        <v>17</v>
      </c>
      <c r="B6" s="14">
        <v>74</v>
      </c>
      <c r="C6" s="15">
        <v>202.58</v>
      </c>
      <c r="D6" s="15">
        <v>75.16</v>
      </c>
      <c r="E6" s="16">
        <v>79</v>
      </c>
      <c r="F6" s="17">
        <v>352.96</v>
      </c>
      <c r="G6" s="15">
        <v>132.45</v>
      </c>
      <c r="H6" s="18">
        <v>90</v>
      </c>
      <c r="I6" s="15">
        <f>H6*(5*0.365)</f>
        <v>164.25</v>
      </c>
      <c r="J6" s="15">
        <f>H6*(0.1391798*5)</f>
        <v>62.63091</v>
      </c>
      <c r="K6" s="15">
        <f>H6*0.3</f>
        <v>27</v>
      </c>
      <c r="L6" s="32">
        <f>C6+D6+F6+G6+I6+J6+K6</f>
        <v>1017.03091</v>
      </c>
      <c r="M6" s="32">
        <f>L6/3</f>
        <v>339.010303333333</v>
      </c>
      <c r="N6" s="32">
        <f>L6/3</f>
        <v>339.010303333333</v>
      </c>
      <c r="O6" s="32">
        <f>L6-M6-N6</f>
        <v>339.010303333333</v>
      </c>
      <c r="P6" s="8" t="s">
        <v>18</v>
      </c>
      <c r="Q6" s="44">
        <f>(C6+F6+I6)/3</f>
        <v>239.93</v>
      </c>
      <c r="R6" s="45">
        <f>(D6+G6+J6)/3</f>
        <v>90.0803033333333</v>
      </c>
      <c r="S6" s="45">
        <f>K6/3</f>
        <v>9</v>
      </c>
      <c r="T6" s="45">
        <f>Q6+R6+S6</f>
        <v>339.010303333333</v>
      </c>
    </row>
    <row r="7" ht="38" customHeight="1" spans="1:20">
      <c r="A7" s="13" t="s">
        <v>19</v>
      </c>
      <c r="B7" s="14">
        <v>22</v>
      </c>
      <c r="C7" s="19">
        <f t="shared" ref="C7:C17" si="0">B7*(7*0.365)</f>
        <v>56.21</v>
      </c>
      <c r="D7" s="19">
        <f t="shared" ref="D7:D17" si="1">(0.1391798+0.134855*6)*B7</f>
        <v>20.8628156</v>
      </c>
      <c r="E7" s="16">
        <v>24</v>
      </c>
      <c r="F7" s="14">
        <f t="shared" ref="F7:F17" si="2">E7*0.365*12</f>
        <v>105.12</v>
      </c>
      <c r="G7" s="19">
        <f t="shared" ref="G7:G17" si="3">(0.1391798*6+0.134855*6)*E7</f>
        <v>39.4610112</v>
      </c>
      <c r="H7" s="20">
        <v>30</v>
      </c>
      <c r="I7" s="15">
        <f t="shared" ref="I7:I17" si="4">H7*(5*0.365)</f>
        <v>54.75</v>
      </c>
      <c r="J7" s="15">
        <f t="shared" ref="J7:J17" si="5">H7*(0.1391798*5)</f>
        <v>20.87697</v>
      </c>
      <c r="K7" s="15">
        <f t="shared" ref="K7:K17" si="6">H7*0.3</f>
        <v>9</v>
      </c>
      <c r="L7" s="32">
        <f t="shared" ref="L7:L17" si="7">C7+D7+F7+G7+I7+J7+K7</f>
        <v>306.2807968</v>
      </c>
      <c r="M7" s="32">
        <f t="shared" ref="M7:M16" si="8">L7/3</f>
        <v>102.093598933333</v>
      </c>
      <c r="N7" s="32">
        <f t="shared" ref="N7:N16" si="9">L7/3</f>
        <v>102.093598933333</v>
      </c>
      <c r="O7" s="32">
        <f t="shared" ref="O7:O16" si="10">L7-M7-N7</f>
        <v>102.093598933333</v>
      </c>
      <c r="P7" s="13"/>
      <c r="Q7" s="44">
        <f t="shared" ref="Q7:Q17" si="11">(C7+F7+I7)/3</f>
        <v>72.0266666666667</v>
      </c>
      <c r="R7" s="45">
        <f t="shared" ref="R7:R17" si="12">(D7+G7+J7)/3</f>
        <v>27.0669322666667</v>
      </c>
      <c r="S7" s="45">
        <f t="shared" ref="S7:S17" si="13">K7/3</f>
        <v>3</v>
      </c>
      <c r="T7" s="45">
        <f t="shared" ref="T7:T17" si="14">Q7+R7+S7</f>
        <v>102.093598933333</v>
      </c>
    </row>
    <row r="8" ht="43.5" customHeight="1" spans="1:20">
      <c r="A8" s="13" t="s">
        <v>20</v>
      </c>
      <c r="B8" s="14">
        <v>15</v>
      </c>
      <c r="C8" s="15">
        <v>40.16</v>
      </c>
      <c r="D8" s="15">
        <v>14.9</v>
      </c>
      <c r="E8" s="16">
        <v>21</v>
      </c>
      <c r="F8" s="17">
        <v>94.17</v>
      </c>
      <c r="G8" s="15">
        <v>35.34</v>
      </c>
      <c r="H8" s="18">
        <v>25</v>
      </c>
      <c r="I8" s="15">
        <f t="shared" si="4"/>
        <v>45.625</v>
      </c>
      <c r="J8" s="15">
        <f t="shared" si="5"/>
        <v>17.397475</v>
      </c>
      <c r="K8" s="15">
        <f t="shared" si="6"/>
        <v>7.5</v>
      </c>
      <c r="L8" s="32">
        <f t="shared" si="7"/>
        <v>255.092475</v>
      </c>
      <c r="M8" s="32">
        <f t="shared" si="8"/>
        <v>85.030825</v>
      </c>
      <c r="N8" s="32">
        <f t="shared" si="9"/>
        <v>85.030825</v>
      </c>
      <c r="O8" s="32">
        <f t="shared" si="10"/>
        <v>85.030825</v>
      </c>
      <c r="P8" s="8" t="s">
        <v>21</v>
      </c>
      <c r="Q8" s="44">
        <f t="shared" si="11"/>
        <v>59.985</v>
      </c>
      <c r="R8" s="45">
        <f t="shared" si="12"/>
        <v>22.545825</v>
      </c>
      <c r="S8" s="45">
        <f t="shared" si="13"/>
        <v>2.5</v>
      </c>
      <c r="T8" s="45">
        <f t="shared" si="14"/>
        <v>85.030825</v>
      </c>
    </row>
    <row r="9" ht="24" customHeight="1" spans="1:20">
      <c r="A9" s="13" t="s">
        <v>22</v>
      </c>
      <c r="B9" s="14">
        <v>9</v>
      </c>
      <c r="C9" s="19">
        <f t="shared" si="0"/>
        <v>22.995</v>
      </c>
      <c r="D9" s="19">
        <f t="shared" si="1"/>
        <v>8.5347882</v>
      </c>
      <c r="E9" s="16">
        <v>12</v>
      </c>
      <c r="F9" s="14">
        <f t="shared" si="2"/>
        <v>52.56</v>
      </c>
      <c r="G9" s="19">
        <f t="shared" si="3"/>
        <v>19.7305056</v>
      </c>
      <c r="H9" s="20">
        <v>15</v>
      </c>
      <c r="I9" s="15">
        <f t="shared" si="4"/>
        <v>27.375</v>
      </c>
      <c r="J9" s="15">
        <f t="shared" si="5"/>
        <v>10.438485</v>
      </c>
      <c r="K9" s="15">
        <f t="shared" si="6"/>
        <v>4.5</v>
      </c>
      <c r="L9" s="32">
        <f t="shared" si="7"/>
        <v>146.1337788</v>
      </c>
      <c r="M9" s="32">
        <f t="shared" si="8"/>
        <v>48.7112596</v>
      </c>
      <c r="N9" s="32">
        <f t="shared" si="9"/>
        <v>48.7112596</v>
      </c>
      <c r="O9" s="32">
        <f t="shared" si="10"/>
        <v>48.7112596</v>
      </c>
      <c r="P9" s="13"/>
      <c r="Q9" s="44">
        <f t="shared" si="11"/>
        <v>34.31</v>
      </c>
      <c r="R9" s="45">
        <f t="shared" si="12"/>
        <v>12.9012596</v>
      </c>
      <c r="S9" s="45">
        <f t="shared" si="13"/>
        <v>1.5</v>
      </c>
      <c r="T9" s="45">
        <f t="shared" si="14"/>
        <v>48.7112596</v>
      </c>
    </row>
    <row r="10" ht="24" customHeight="1" spans="1:20">
      <c r="A10" s="13" t="s">
        <v>23</v>
      </c>
      <c r="B10" s="14">
        <v>15</v>
      </c>
      <c r="C10" s="19">
        <f t="shared" si="0"/>
        <v>38.325</v>
      </c>
      <c r="D10" s="19">
        <f t="shared" si="1"/>
        <v>14.224647</v>
      </c>
      <c r="E10" s="16">
        <v>21</v>
      </c>
      <c r="F10" s="14">
        <f t="shared" si="2"/>
        <v>91.98</v>
      </c>
      <c r="G10" s="19">
        <f t="shared" si="3"/>
        <v>34.5283848</v>
      </c>
      <c r="H10" s="20">
        <v>20</v>
      </c>
      <c r="I10" s="15">
        <f t="shared" si="4"/>
        <v>36.5</v>
      </c>
      <c r="J10" s="15">
        <f t="shared" si="5"/>
        <v>13.91798</v>
      </c>
      <c r="K10" s="15">
        <f t="shared" si="6"/>
        <v>6</v>
      </c>
      <c r="L10" s="32">
        <f t="shared" si="7"/>
        <v>235.4760118</v>
      </c>
      <c r="M10" s="32">
        <f t="shared" si="8"/>
        <v>78.4920039333333</v>
      </c>
      <c r="N10" s="32">
        <f t="shared" si="9"/>
        <v>78.4920039333333</v>
      </c>
      <c r="O10" s="32">
        <f t="shared" si="10"/>
        <v>78.4920039333333</v>
      </c>
      <c r="P10" s="13"/>
      <c r="Q10" s="44">
        <f t="shared" si="11"/>
        <v>55.6016666666667</v>
      </c>
      <c r="R10" s="45">
        <f t="shared" si="12"/>
        <v>20.8903372666667</v>
      </c>
      <c r="S10" s="45">
        <f t="shared" si="13"/>
        <v>2</v>
      </c>
      <c r="T10" s="45">
        <f t="shared" si="14"/>
        <v>78.4920039333334</v>
      </c>
    </row>
    <row r="11" ht="24" customHeight="1" spans="1:20">
      <c r="A11" s="13" t="s">
        <v>24</v>
      </c>
      <c r="B11" s="14">
        <v>8</v>
      </c>
      <c r="C11" s="19">
        <f t="shared" si="0"/>
        <v>20.44</v>
      </c>
      <c r="D11" s="19">
        <f t="shared" si="1"/>
        <v>7.5864784</v>
      </c>
      <c r="E11" s="16">
        <v>9</v>
      </c>
      <c r="F11" s="14">
        <f t="shared" si="2"/>
        <v>39.42</v>
      </c>
      <c r="G11" s="19">
        <f t="shared" si="3"/>
        <v>14.7978792</v>
      </c>
      <c r="H11" s="20">
        <v>20</v>
      </c>
      <c r="I11" s="15">
        <f t="shared" si="4"/>
        <v>36.5</v>
      </c>
      <c r="J11" s="15">
        <f t="shared" si="5"/>
        <v>13.91798</v>
      </c>
      <c r="K11" s="15">
        <f t="shared" si="6"/>
        <v>6</v>
      </c>
      <c r="L11" s="32">
        <f t="shared" si="7"/>
        <v>138.6623376</v>
      </c>
      <c r="M11" s="32">
        <f t="shared" si="8"/>
        <v>46.2207792</v>
      </c>
      <c r="N11" s="32">
        <f t="shared" si="9"/>
        <v>46.2207792</v>
      </c>
      <c r="O11" s="32">
        <f t="shared" si="10"/>
        <v>46.2207792</v>
      </c>
      <c r="P11" s="13"/>
      <c r="Q11" s="44">
        <f t="shared" si="11"/>
        <v>32.12</v>
      </c>
      <c r="R11" s="45">
        <f t="shared" si="12"/>
        <v>12.1007792</v>
      </c>
      <c r="S11" s="45">
        <f t="shared" si="13"/>
        <v>2</v>
      </c>
      <c r="T11" s="45">
        <f t="shared" si="14"/>
        <v>46.2207792</v>
      </c>
    </row>
    <row r="12" ht="24" customHeight="1" spans="1:20">
      <c r="A12" s="13" t="s">
        <v>25</v>
      </c>
      <c r="B12" s="14">
        <v>8</v>
      </c>
      <c r="C12" s="19">
        <f t="shared" si="0"/>
        <v>20.44</v>
      </c>
      <c r="D12" s="19">
        <f t="shared" si="1"/>
        <v>7.5864784</v>
      </c>
      <c r="E12" s="16">
        <v>13</v>
      </c>
      <c r="F12" s="14">
        <f t="shared" si="2"/>
        <v>56.94</v>
      </c>
      <c r="G12" s="19">
        <f t="shared" si="3"/>
        <v>21.3747144</v>
      </c>
      <c r="H12" s="20">
        <v>20</v>
      </c>
      <c r="I12" s="15">
        <f t="shared" si="4"/>
        <v>36.5</v>
      </c>
      <c r="J12" s="15">
        <f t="shared" si="5"/>
        <v>13.91798</v>
      </c>
      <c r="K12" s="15">
        <f t="shared" si="6"/>
        <v>6</v>
      </c>
      <c r="L12" s="32">
        <f t="shared" si="7"/>
        <v>162.7591728</v>
      </c>
      <c r="M12" s="32">
        <f t="shared" si="8"/>
        <v>54.2530576</v>
      </c>
      <c r="N12" s="32">
        <f t="shared" si="9"/>
        <v>54.2530576</v>
      </c>
      <c r="O12" s="32">
        <f t="shared" si="10"/>
        <v>54.2530576</v>
      </c>
      <c r="P12" s="13"/>
      <c r="Q12" s="44">
        <f t="shared" si="11"/>
        <v>37.96</v>
      </c>
      <c r="R12" s="45">
        <f t="shared" si="12"/>
        <v>14.2930576</v>
      </c>
      <c r="S12" s="45">
        <f t="shared" si="13"/>
        <v>2</v>
      </c>
      <c r="T12" s="45">
        <f t="shared" si="14"/>
        <v>54.2530576</v>
      </c>
    </row>
    <row r="13" ht="35.25" customHeight="1" spans="1:20">
      <c r="A13" s="13" t="s">
        <v>26</v>
      </c>
      <c r="B13" s="14">
        <v>4</v>
      </c>
      <c r="C13" s="15">
        <v>14.24</v>
      </c>
      <c r="D13" s="15">
        <v>5.27</v>
      </c>
      <c r="E13" s="16">
        <v>18</v>
      </c>
      <c r="F13" s="17">
        <v>80.67</v>
      </c>
      <c r="G13" s="15">
        <v>30.27</v>
      </c>
      <c r="H13" s="18">
        <v>20</v>
      </c>
      <c r="I13" s="15">
        <f t="shared" si="4"/>
        <v>36.5</v>
      </c>
      <c r="J13" s="15">
        <f t="shared" si="5"/>
        <v>13.91798</v>
      </c>
      <c r="K13" s="15">
        <f t="shared" si="6"/>
        <v>6</v>
      </c>
      <c r="L13" s="32">
        <f t="shared" si="7"/>
        <v>186.86798</v>
      </c>
      <c r="M13" s="32">
        <f t="shared" si="8"/>
        <v>62.2893266666667</v>
      </c>
      <c r="N13" s="32">
        <f t="shared" si="9"/>
        <v>62.2893266666667</v>
      </c>
      <c r="O13" s="32">
        <f t="shared" si="10"/>
        <v>62.2893266666667</v>
      </c>
      <c r="P13" s="33" t="s">
        <v>27</v>
      </c>
      <c r="Q13" s="44">
        <f t="shared" si="11"/>
        <v>43.8033333333333</v>
      </c>
      <c r="R13" s="45">
        <f t="shared" si="12"/>
        <v>16.4859933333333</v>
      </c>
      <c r="S13" s="45">
        <f t="shared" si="13"/>
        <v>2</v>
      </c>
      <c r="T13" s="45">
        <f t="shared" si="14"/>
        <v>62.2893266666666</v>
      </c>
    </row>
    <row r="14" ht="24" customHeight="1" spans="1:20">
      <c r="A14" s="13" t="s">
        <v>28</v>
      </c>
      <c r="B14" s="14">
        <v>13</v>
      </c>
      <c r="C14" s="19">
        <f t="shared" si="0"/>
        <v>33.215</v>
      </c>
      <c r="D14" s="19">
        <f t="shared" si="1"/>
        <v>12.3280274</v>
      </c>
      <c r="E14" s="16">
        <v>24</v>
      </c>
      <c r="F14" s="14">
        <f t="shared" si="2"/>
        <v>105.12</v>
      </c>
      <c r="G14" s="19">
        <f t="shared" si="3"/>
        <v>39.4610112</v>
      </c>
      <c r="H14" s="20">
        <v>20</v>
      </c>
      <c r="I14" s="15">
        <f t="shared" si="4"/>
        <v>36.5</v>
      </c>
      <c r="J14" s="15">
        <f t="shared" si="5"/>
        <v>13.91798</v>
      </c>
      <c r="K14" s="15">
        <f t="shared" si="6"/>
        <v>6</v>
      </c>
      <c r="L14" s="32">
        <f t="shared" si="7"/>
        <v>246.5420186</v>
      </c>
      <c r="M14" s="32">
        <f t="shared" si="8"/>
        <v>82.1806728666667</v>
      </c>
      <c r="N14" s="32">
        <f t="shared" si="9"/>
        <v>82.1806728666667</v>
      </c>
      <c r="O14" s="32">
        <f t="shared" si="10"/>
        <v>82.1806728666667</v>
      </c>
      <c r="P14" s="13"/>
      <c r="Q14" s="44">
        <f t="shared" si="11"/>
        <v>58.2783333333333</v>
      </c>
      <c r="R14" s="45">
        <f t="shared" si="12"/>
        <v>21.9023395333333</v>
      </c>
      <c r="S14" s="45">
        <f t="shared" si="13"/>
        <v>2</v>
      </c>
      <c r="T14" s="45">
        <f t="shared" si="14"/>
        <v>82.1806728666666</v>
      </c>
    </row>
    <row r="15" ht="23.25" customHeight="1" spans="1:20">
      <c r="A15" s="13" t="s">
        <v>29</v>
      </c>
      <c r="B15" s="14">
        <v>16</v>
      </c>
      <c r="C15" s="19">
        <f t="shared" si="0"/>
        <v>40.88</v>
      </c>
      <c r="D15" s="19">
        <f t="shared" si="1"/>
        <v>15.1729568</v>
      </c>
      <c r="E15" s="16">
        <v>30</v>
      </c>
      <c r="F15" s="14">
        <f t="shared" si="2"/>
        <v>131.4</v>
      </c>
      <c r="G15" s="19">
        <f t="shared" si="3"/>
        <v>49.326264</v>
      </c>
      <c r="H15" s="20">
        <v>25</v>
      </c>
      <c r="I15" s="15">
        <f t="shared" si="4"/>
        <v>45.625</v>
      </c>
      <c r="J15" s="15">
        <f t="shared" si="5"/>
        <v>17.397475</v>
      </c>
      <c r="K15" s="15">
        <f t="shared" si="6"/>
        <v>7.5</v>
      </c>
      <c r="L15" s="32">
        <f t="shared" si="7"/>
        <v>307.3016958</v>
      </c>
      <c r="M15" s="32">
        <f t="shared" si="8"/>
        <v>102.4338986</v>
      </c>
      <c r="N15" s="32">
        <f t="shared" si="9"/>
        <v>102.4338986</v>
      </c>
      <c r="O15" s="32">
        <f t="shared" si="10"/>
        <v>102.4338986</v>
      </c>
      <c r="P15" s="8"/>
      <c r="Q15" s="44">
        <f t="shared" si="11"/>
        <v>72.635</v>
      </c>
      <c r="R15" s="45">
        <f t="shared" si="12"/>
        <v>27.2988986</v>
      </c>
      <c r="S15" s="45">
        <f t="shared" si="13"/>
        <v>2.5</v>
      </c>
      <c r="T15" s="45">
        <f t="shared" si="14"/>
        <v>102.4338986</v>
      </c>
    </row>
    <row r="16" ht="23.25" customHeight="1" spans="1:20">
      <c r="A16" s="13" t="s">
        <v>30</v>
      </c>
      <c r="B16" s="14">
        <v>10</v>
      </c>
      <c r="C16" s="19">
        <f t="shared" si="0"/>
        <v>25.55</v>
      </c>
      <c r="D16" s="19">
        <f t="shared" si="1"/>
        <v>9.483098</v>
      </c>
      <c r="E16" s="16">
        <v>19</v>
      </c>
      <c r="F16" s="14">
        <f t="shared" si="2"/>
        <v>83.22</v>
      </c>
      <c r="G16" s="19">
        <f t="shared" si="3"/>
        <v>31.2399672</v>
      </c>
      <c r="H16" s="20">
        <v>15</v>
      </c>
      <c r="I16" s="15">
        <f t="shared" si="4"/>
        <v>27.375</v>
      </c>
      <c r="J16" s="15">
        <f t="shared" si="5"/>
        <v>10.438485</v>
      </c>
      <c r="K16" s="15">
        <f t="shared" si="6"/>
        <v>4.5</v>
      </c>
      <c r="L16" s="32">
        <f t="shared" si="7"/>
        <v>191.8065502</v>
      </c>
      <c r="M16" s="32">
        <f t="shared" si="8"/>
        <v>63.9355167333333</v>
      </c>
      <c r="N16" s="32">
        <f t="shared" si="9"/>
        <v>63.9355167333333</v>
      </c>
      <c r="O16" s="32">
        <f t="shared" si="10"/>
        <v>63.9355167333333</v>
      </c>
      <c r="P16" s="33"/>
      <c r="Q16" s="44">
        <f t="shared" si="11"/>
        <v>45.3816666666667</v>
      </c>
      <c r="R16" s="45">
        <f t="shared" si="12"/>
        <v>17.0538500666667</v>
      </c>
      <c r="S16" s="45">
        <f t="shared" si="13"/>
        <v>1.5</v>
      </c>
      <c r="T16" s="45">
        <f t="shared" si="14"/>
        <v>63.9355167333334</v>
      </c>
    </row>
    <row r="17" ht="24" customHeight="1" spans="1:20">
      <c r="A17" s="16" t="s">
        <v>16</v>
      </c>
      <c r="B17" s="16">
        <f t="shared" ref="B17:H17" si="15">SUM(B6:B16)</f>
        <v>194</v>
      </c>
      <c r="C17" s="19">
        <f t="shared" si="15"/>
        <v>515.035</v>
      </c>
      <c r="D17" s="19">
        <f t="shared" si="15"/>
        <v>191.1092898</v>
      </c>
      <c r="E17" s="16">
        <f t="shared" si="15"/>
        <v>270</v>
      </c>
      <c r="F17" s="14">
        <f t="shared" si="15"/>
        <v>1193.56</v>
      </c>
      <c r="G17" s="19">
        <f t="shared" si="15"/>
        <v>447.9797376</v>
      </c>
      <c r="H17" s="20">
        <f t="shared" si="15"/>
        <v>300</v>
      </c>
      <c r="I17" s="15">
        <f t="shared" si="4"/>
        <v>547.5</v>
      </c>
      <c r="J17" s="15">
        <f t="shared" si="5"/>
        <v>208.7697</v>
      </c>
      <c r="K17" s="15">
        <f t="shared" si="6"/>
        <v>90</v>
      </c>
      <c r="L17" s="32">
        <f t="shared" si="7"/>
        <v>3193.9537274</v>
      </c>
      <c r="M17" s="32">
        <f t="shared" ref="M17:O17" si="16">SUM(M6:M16)</f>
        <v>1064.65124246667</v>
      </c>
      <c r="N17" s="32">
        <f t="shared" si="16"/>
        <v>1064.65124246667</v>
      </c>
      <c r="O17" s="32">
        <f t="shared" si="16"/>
        <v>1064.65124246667</v>
      </c>
      <c r="P17" s="13"/>
      <c r="Q17" s="44">
        <f t="shared" si="11"/>
        <v>752.031666666667</v>
      </c>
      <c r="R17" s="45">
        <f t="shared" si="12"/>
        <v>282.6195758</v>
      </c>
      <c r="S17" s="45">
        <f t="shared" si="13"/>
        <v>30</v>
      </c>
      <c r="T17" s="45">
        <f t="shared" si="14"/>
        <v>1064.65124246667</v>
      </c>
    </row>
    <row r="18" ht="19.5" customHeight="1" spans="1:16">
      <c r="A18" s="21" t="s">
        <v>31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34"/>
    </row>
    <row r="19" spans="6:12">
      <c r="F19" s="22"/>
      <c r="L19" s="35"/>
    </row>
    <row r="20" spans="6:12">
      <c r="F20" s="22"/>
      <c r="L20" s="35"/>
    </row>
    <row r="21" spans="6:12">
      <c r="F21" s="22"/>
      <c r="L21" s="35"/>
    </row>
    <row r="22" spans="6:12">
      <c r="F22" s="22"/>
      <c r="L22" s="35"/>
    </row>
    <row r="23" spans="6:12">
      <c r="F23" s="22"/>
      <c r="L23" s="35"/>
    </row>
    <row r="24" spans="6:12">
      <c r="F24" s="22"/>
      <c r="L24" s="35"/>
    </row>
    <row r="25" spans="6:12">
      <c r="F25" s="22"/>
      <c r="L25" s="35"/>
    </row>
    <row r="26" spans="6:12">
      <c r="F26" s="22"/>
      <c r="L26" s="35"/>
    </row>
    <row r="27" spans="6:12">
      <c r="F27" s="22"/>
      <c r="L27" s="35"/>
    </row>
    <row r="28" spans="6:12">
      <c r="F28" s="22"/>
      <c r="L28" s="35"/>
    </row>
    <row r="29" spans="6:12">
      <c r="F29" s="22"/>
      <c r="L29" s="35"/>
    </row>
    <row r="30" spans="6:12">
      <c r="F30" s="22"/>
      <c r="L30" s="35"/>
    </row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</sheetData>
  <mergeCells count="11">
    <mergeCell ref="A1:P1"/>
    <mergeCell ref="A2:T2"/>
    <mergeCell ref="A18:P18"/>
    <mergeCell ref="A3:A5"/>
    <mergeCell ref="L3:L5"/>
    <mergeCell ref="P3:P5"/>
    <mergeCell ref="B3:D4"/>
    <mergeCell ref="E3:G4"/>
    <mergeCell ref="M3:O5"/>
    <mergeCell ref="H3:K4"/>
    <mergeCell ref="Q3:T4"/>
  </mergeCells>
  <printOptions horizontalCentered="1" verticalCentered="1"/>
  <pageMargins left="0" right="0" top="0.62992125984252" bottom="0.59055118110236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社保资金分配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^mongol^_*jiyat</cp:lastModifiedBy>
  <dcterms:created xsi:type="dcterms:W3CDTF">2017-12-19T07:57:00Z</dcterms:created>
  <cp:lastPrinted>2023-01-12T07:11:00Z</cp:lastPrinted>
  <dcterms:modified xsi:type="dcterms:W3CDTF">2024-08-15T02:52:43Z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4B423F6688284F4D837C2DA4C2BE99BA_12</vt:lpwstr>
  </property>
</Properties>
</file>